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illsDocuments\sportsci\2012\"/>
    </mc:Choice>
  </mc:AlternateContent>
  <bookViews>
    <workbookView xWindow="2775" yWindow="60" windowWidth="14220" windowHeight="9360"/>
  </bookViews>
  <sheets>
    <sheet name="Sheet 1" sheetId="1" r:id="rId1"/>
  </sheets>
  <calcPr calcId="162913"/>
</workbook>
</file>

<file path=xl/calcChain.xml><?xml version="1.0" encoding="utf-8"?>
<calcChain xmlns="http://schemas.openxmlformats.org/spreadsheetml/2006/main">
  <c r="C40" i="1" l="1"/>
  <c r="C41" i="1" l="1"/>
  <c r="D62" i="1" l="1"/>
  <c r="K65" i="1" s="1" a="1"/>
  <c r="K65" i="1" s="1"/>
  <c r="E62" i="1"/>
  <c r="F62" i="1"/>
  <c r="G62" i="1"/>
  <c r="H62" i="1"/>
  <c r="I62" i="1"/>
  <c r="C33" i="1" a="1"/>
  <c r="D37" i="1" s="1"/>
  <c r="C46" i="1" a="1"/>
  <c r="C46" i="1" s="1"/>
  <c r="C54" i="1"/>
  <c r="C55" i="1"/>
  <c r="D50" i="1" l="1"/>
  <c r="C33" i="1"/>
  <c r="K69" i="1" a="1"/>
  <c r="K70" i="1" s="1"/>
  <c r="E33" i="1"/>
  <c r="C49" i="1"/>
  <c r="C35" i="1"/>
  <c r="C47" i="1"/>
  <c r="C34" i="1"/>
  <c r="D47" i="1"/>
  <c r="D36" i="1"/>
  <c r="E35" i="1"/>
  <c r="D48" i="1"/>
  <c r="C52" i="1" s="1"/>
  <c r="L67" i="1"/>
  <c r="M65" i="1"/>
  <c r="L66" i="1"/>
  <c r="M66" i="1"/>
  <c r="E37" i="1"/>
  <c r="C36" i="1"/>
  <c r="M67" i="1"/>
  <c r="E36" i="1"/>
  <c r="L65" i="1"/>
  <c r="O65" i="1" s="1"/>
  <c r="C48" i="1"/>
  <c r="D46" i="1"/>
  <c r="D35" i="1"/>
  <c r="C39" i="1" s="1"/>
  <c r="D33" i="1"/>
  <c r="C50" i="1"/>
  <c r="C53" i="1" s="1"/>
  <c r="C37" i="1"/>
  <c r="C42" i="1" s="1"/>
  <c r="C43" i="1" s="1"/>
  <c r="K66" i="1"/>
  <c r="K67" i="1"/>
  <c r="D34" i="1"/>
  <c r="E34" i="1"/>
  <c r="D49" i="1"/>
  <c r="L70" i="1" l="1"/>
  <c r="K69" i="1"/>
  <c r="M70" i="1"/>
  <c r="L71" i="1"/>
  <c r="M71" i="1"/>
  <c r="M69" i="1"/>
  <c r="K71" i="1"/>
  <c r="L69" i="1"/>
  <c r="O69" i="1" s="1"/>
  <c r="P69" i="1" s="1"/>
  <c r="P65" i="1"/>
</calcChain>
</file>

<file path=xl/sharedStrings.xml><?xml version="1.0" encoding="utf-8"?>
<sst xmlns="http://schemas.openxmlformats.org/spreadsheetml/2006/main" count="104" uniqueCount="79">
  <si>
    <t>y</t>
  </si>
  <si>
    <t>x2</t>
  </si>
  <si>
    <t>x</t>
  </si>
  <si>
    <t>m2</t>
  </si>
  <si>
    <t>m1</t>
  </si>
  <si>
    <t>m0</t>
  </si>
  <si>
    <t>coeffs</t>
  </si>
  <si>
    <t>SEs</t>
  </si>
  <si>
    <t>Rsq</t>
  </si>
  <si>
    <t>SEm2</t>
  </si>
  <si>
    <t>SEm1</t>
  </si>
  <si>
    <t>SEm0</t>
  </si>
  <si>
    <t>SEE</t>
  </si>
  <si>
    <t>F</t>
  </si>
  <si>
    <t>Deg Free</t>
  </si>
  <si>
    <t>SSres</t>
  </si>
  <si>
    <t>SSreg</t>
  </si>
  <si>
    <t>Quadratic</t>
  </si>
  <si>
    <t>Linear</t>
  </si>
  <si>
    <t>-</t>
  </si>
  <si>
    <t>adj Rsq</t>
  </si>
  <si>
    <t>X</t>
  </si>
  <si>
    <t>X^2</t>
  </si>
  <si>
    <t>Subject</t>
  </si>
  <si>
    <t>err m2</t>
  </si>
  <si>
    <t>err m1</t>
  </si>
  <si>
    <t>err m0</t>
  </si>
  <si>
    <t>Maximum</t>
  </si>
  <si>
    <t>occurs at</t>
  </si>
  <si>
    <t>value is</t>
  </si>
  <si>
    <t>Ariel</t>
  </si>
  <si>
    <t>Gene</t>
  </si>
  <si>
    <t>Here is an example with data across the page:</t>
  </si>
  <si>
    <t>Choose the Ys.</t>
  </si>
  <si>
    <t xml:space="preserve">The polynomial is Y = m0 + m1.X + m2.X^2 +… </t>
  </si>
  <si>
    <t>% of 1RM</t>
  </si>
  <si>
    <t>You can also fit polynomials with the Analysis Toolpak:</t>
  </si>
  <si>
    <t xml:space="preserve">   select Tools/Addin-ins/Analysis Toolpak,then Tools/Data Analysis/Regression.</t>
  </si>
  <si>
    <t>See note below about bias in correlations.</t>
  </si>
  <si>
    <t>Get your X and Y values into columns or rows.  Delete any rows or columns with missing data, or close up the data to remove any blanks.</t>
  </si>
  <si>
    <t>The values of X squared, X cubed etc. must be adjacent to the values of X.</t>
  </si>
  <si>
    <t xml:space="preserve">If you want to fit a quadratic, generate a column or row of values of X squared.  If you want to fit a cubic, generate another column or row of X cubed, etc. </t>
  </si>
  <si>
    <t xml:space="preserve">    For interactions between, say, X1 and X2, generate a column or row of values given by X1*X2, and so on.</t>
  </si>
  <si>
    <t>Now click in an empty cell in a blank area of the spreadsheet.</t>
  </si>
  <si>
    <r>
      <t xml:space="preserve">Enter </t>
    </r>
    <r>
      <rPr>
        <b/>
        <i/>
        <sz val="10"/>
        <rFont val="Arial"/>
        <family val="2"/>
      </rPr>
      <t>=linest(</t>
    </r>
    <r>
      <rPr>
        <sz val="10"/>
        <rFont val="Arial"/>
        <family val="2"/>
      </rPr>
      <t xml:space="preserve"> and follow the prompts, or choose LINEST from the Insert Function menu (in Statistical).</t>
    </r>
  </si>
  <si>
    <t>Choose one or more X columns: X for linear, X and X-squared for quadratic, etc.</t>
  </si>
  <si>
    <r>
      <t xml:space="preserve">Enter a </t>
    </r>
    <r>
      <rPr>
        <b/>
        <i/>
        <sz val="10"/>
        <rFont val="Arial"/>
        <family val="2"/>
      </rPr>
      <t xml:space="preserve">) </t>
    </r>
    <r>
      <rPr>
        <sz val="10"/>
        <rFont val="Arial"/>
        <family val="2"/>
      </rPr>
      <t>to finish the function and hit Enter.</t>
    </r>
  </si>
  <si>
    <r>
      <t xml:space="preserve">Enter </t>
    </r>
    <r>
      <rPr>
        <b/>
        <i/>
        <sz val="10"/>
        <rFont val="Arial"/>
        <family val="2"/>
      </rPr>
      <t>1, 1</t>
    </r>
    <r>
      <rPr>
        <sz val="10"/>
        <rFont val="Arial"/>
        <family val="2"/>
      </rPr>
      <t xml:space="preserve"> (true, true). If you don't want an intercept (that is, the polynomial goes through the origin), make it </t>
    </r>
    <r>
      <rPr>
        <b/>
        <i/>
        <sz val="10"/>
        <rFont val="Arial"/>
        <family val="2"/>
      </rPr>
      <t>0,1</t>
    </r>
    <r>
      <rPr>
        <sz val="10"/>
        <rFont val="Arial"/>
        <family val="2"/>
      </rPr>
      <t xml:space="preserve"> rather than </t>
    </r>
    <r>
      <rPr>
        <b/>
        <i/>
        <sz val="10"/>
        <rFont val="Arial"/>
        <family val="2"/>
      </rPr>
      <t>1,1</t>
    </r>
    <r>
      <rPr>
        <sz val="10"/>
        <rFont val="Arial"/>
        <family val="2"/>
      </rPr>
      <t>.</t>
    </r>
  </si>
  <si>
    <t>For a quadratic fit, select 5 rows and 3 columns.  And so on.</t>
  </si>
  <si>
    <t xml:space="preserve">Select the cell, then for a linear fit, shift-select 5 rows and 2 columns including this cell.  </t>
  </si>
  <si>
    <r>
      <t xml:space="preserve">Hit </t>
    </r>
    <r>
      <rPr>
        <b/>
        <i/>
        <sz val="10"/>
        <rFont val="Arial"/>
        <family val="2"/>
      </rPr>
      <t>F2</t>
    </r>
    <r>
      <rPr>
        <sz val="10"/>
        <rFont val="Arial"/>
        <family val="2"/>
      </rPr>
      <t xml:space="preserve"> then </t>
    </r>
    <r>
      <rPr>
        <b/>
        <i/>
        <sz val="10"/>
        <rFont val="Arial"/>
        <family val="2"/>
      </rPr>
      <t>Ctrl-Shift-Enter</t>
    </r>
    <r>
      <rPr>
        <sz val="10"/>
        <rFont val="Arial"/>
        <family val="2"/>
      </rPr>
      <t>, incredibly.  Microsoft strikes again.</t>
    </r>
  </si>
  <si>
    <t>To understand the resulting block of statistics, see the bright yellow cells below.  I have reproduced the abbreviations in the Excel Help file.</t>
  </si>
  <si>
    <t>Data are peak power (W) at various percents on 1RM on a Smith machine.</t>
  </si>
  <si>
    <t>Notes about bias in correlations</t>
  </si>
  <si>
    <t xml:space="preserve">       Fisher, R.A. (1915). Frequency distribution of the values of the correlation coefficient in samples from an indefinitely large population. Biometrika, 10, 507-521.</t>
  </si>
  <si>
    <t>Using LINEST to fit lines, quadratics and higher-order polynomials</t>
  </si>
  <si>
    <t>You can also use it to fit a general linear model.</t>
  </si>
  <si>
    <t>Here are some examples…</t>
  </si>
  <si>
    <t>If you are fitting a general linear model, make sure your values of X1, X2, X3 etc. are adjacent to each other.</t>
  </si>
  <si>
    <t>multiple R</t>
  </si>
  <si>
    <t>Pearson r</t>
  </si>
  <si>
    <t>Pearson r^2</t>
  </si>
  <si>
    <t>=Sqrt(Rsq); also the Pearson r of observed with predicted</t>
  </si>
  <si>
    <t>=SSreg/(SSreg+SSres)</t>
  </si>
  <si>
    <t xml:space="preserve">   The Pearson is actually biased low. The corrected correlation is r(1 + (1-r^2)/2n), where n is the sample size (Fisher, 1915). </t>
  </si>
  <si>
    <t xml:space="preserve">    The R-squared is biased high, because it is always positive, even when the population correlation is zero.</t>
  </si>
  <si>
    <t xml:space="preserve">    The more predictors and the smaller the sample, the higher the bias.</t>
  </si>
  <si>
    <t xml:space="preserve">    The square root of the adjusted R-squared is a practically unbiased estimate of the correlation.</t>
  </si>
  <si>
    <t xml:space="preserve">   The bias is max for r=0.50 and negligible for n=10 (corrected r = 0.52). No-one ever adjusts the Pearson to make it unbiased.</t>
  </si>
  <si>
    <r>
      <t xml:space="preserve">If you have a </t>
    </r>
    <r>
      <rPr>
        <sz val="10"/>
        <color rgb="FFFF0000"/>
        <rFont val="Arial"/>
        <family val="2"/>
      </rPr>
      <t>single predictor</t>
    </r>
    <r>
      <rPr>
        <sz val="10"/>
        <rFont val="Arial"/>
        <family val="2"/>
      </rPr>
      <t xml:space="preserve">, use the Pearson correlation. Do not use the square root of the adjusted R-squared. </t>
    </r>
  </si>
  <si>
    <r>
      <t>With</t>
    </r>
    <r>
      <rPr>
        <sz val="10"/>
        <color rgb="FFFF0000"/>
        <rFont val="Arial"/>
        <family val="2"/>
      </rPr>
      <t xml:space="preserve"> two or more predictors</t>
    </r>
    <r>
      <rPr>
        <sz val="10"/>
        <rFont val="Arial"/>
        <family val="2"/>
      </rPr>
      <t>, use the square root of the adjusted R-squared.</t>
    </r>
  </si>
  <si>
    <t>multiple adj R</t>
  </si>
  <si>
    <t>=sqrt(adj Rsq). Use this for two or more predictors.</t>
  </si>
  <si>
    <t>Use this when a single predictor is appropriate.</t>
  </si>
  <si>
    <t xml:space="preserve">    For a single predictor, the Pearson is the same as the square root of the R-squared and the correlation between observed and predicted values.  </t>
  </si>
  <si>
    <t>Alternative formula (obtained from documentation for Proc Reg in SAS).</t>
  </si>
  <si>
    <t>See also notes below about bias in correlations.</t>
  </si>
  <si>
    <t xml:space="preserve">    The adjustment is not perfect, but near enough. I know, because I did soime unpublished simulations to check it out.  </t>
  </si>
  <si>
    <t xml:space="preserve">    If you get a negative value for the adjusted R-squared, your prediction model is hopeless! Anyway, change the sign, take the square root, and make the result negative.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</si>
</sst>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2" fontId="0" fillId="2" borderId="0" xfId="0" applyNumberFormat="1" applyFill="1"/>
    <xf numFmtId="1" fontId="0" fillId="2" borderId="0" xfId="0" applyNumberFormat="1" applyFill="1"/>
    <xf numFmtId="0" fontId="0" fillId="2" borderId="0" xfId="0" applyFill="1"/>
    <xf numFmtId="165" fontId="0" fillId="0" borderId="0" xfId="0" applyNumberFormat="1"/>
    <xf numFmtId="165" fontId="0" fillId="2" borderId="0" xfId="0" applyNumberFormat="1" applyFill="1"/>
    <xf numFmtId="0" fontId="0" fillId="3" borderId="0" xfId="0" applyFill="1"/>
    <xf numFmtId="2" fontId="0" fillId="3" borderId="0" xfId="0" applyNumberFormat="1" applyFill="1"/>
    <xf numFmtId="165" fontId="0" fillId="3" borderId="0" xfId="0" applyNumberFormat="1" applyFill="1"/>
    <xf numFmtId="1" fontId="0" fillId="3" borderId="0" xfId="0" applyNumberFormat="1" applyFill="1"/>
    <xf numFmtId="0" fontId="0" fillId="3" borderId="0" xfId="0" applyFill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1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4" fillId="0" borderId="0" xfId="0" applyFont="1"/>
    <xf numFmtId="0" fontId="0" fillId="0" borderId="0" xfId="0" quotePrefix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quotePrefix="1" applyFont="1"/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47441460634742"/>
          <c:y val="8.8957355004506494E-2"/>
          <c:w val="0.75263448024187996"/>
          <c:h val="0.6901863750349642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31004673449234654"/>
                  <c:y val="0.24814867543473842"/>
                </c:manualLayout>
              </c:layout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'Sheet 1'!$D$26:$D$30</c:f>
              <c:numCache>
                <c:formatCode>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'Sheet 1'!$C$26:$C$30</c:f>
              <c:numCache>
                <c:formatCode>0.0</c:formatCode>
                <c:ptCount val="5"/>
                <c:pt idx="0">
                  <c:v>4</c:v>
                </c:pt>
                <c:pt idx="1">
                  <c:v>7.5</c:v>
                </c:pt>
                <c:pt idx="2">
                  <c:v>8</c:v>
                </c:pt>
                <c:pt idx="3">
                  <c:v>5</c:v>
                </c:pt>
                <c:pt idx="4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6E-4231-A109-BA41D4096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645568"/>
        <c:axId val="153763840"/>
      </c:scatterChart>
      <c:valAx>
        <c:axId val="14964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</a:t>
                </a:r>
              </a:p>
            </c:rich>
          </c:tx>
          <c:layout>
            <c:manualLayout>
              <c:xMode val="edge"/>
              <c:yMode val="edge"/>
              <c:x val="0.55263365105677575"/>
              <c:y val="0.874235946733652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763840"/>
        <c:crosses val="autoZero"/>
        <c:crossBetween val="midCat"/>
      </c:valAx>
      <c:valAx>
        <c:axId val="153763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</a:t>
                </a:r>
              </a:p>
            </c:rich>
          </c:tx>
          <c:layout>
            <c:manualLayout>
              <c:xMode val="edge"/>
              <c:yMode val="edge"/>
              <c:x val="5.0000345351567901E-2"/>
              <c:y val="0.4171791217815564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6455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47441460634742"/>
          <c:y val="5.4054212574525431E-2"/>
          <c:w val="0.73684494569135106"/>
          <c:h val="0.6786806689912636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4664282929297271"/>
                  <c:y val="0.46026981103544751"/>
                </c:manualLayout>
              </c:layout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'Sheet 1'!$D$26:$D$30</c:f>
              <c:numCache>
                <c:formatCode>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'Sheet 1'!$C$26:$C$30</c:f>
              <c:numCache>
                <c:formatCode>0.0</c:formatCode>
                <c:ptCount val="5"/>
                <c:pt idx="0">
                  <c:v>4</c:v>
                </c:pt>
                <c:pt idx="1">
                  <c:v>7.5</c:v>
                </c:pt>
                <c:pt idx="2">
                  <c:v>8</c:v>
                </c:pt>
                <c:pt idx="3">
                  <c:v>5</c:v>
                </c:pt>
                <c:pt idx="4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AF-4B44-933A-F9723FAFD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635264"/>
        <c:axId val="198009216"/>
      </c:scatterChart>
      <c:valAx>
        <c:axId val="194635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</a:t>
                </a:r>
              </a:p>
            </c:rich>
          </c:tx>
          <c:layout>
            <c:manualLayout>
              <c:xMode val="edge"/>
              <c:yMode val="edge"/>
              <c:x val="0.54473891421467047"/>
              <c:y val="0.8258281903951195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009216"/>
        <c:crosses val="autoZero"/>
        <c:crossBetween val="midCat"/>
      </c:valAx>
      <c:valAx>
        <c:axId val="19800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</a:t>
                </a:r>
              </a:p>
            </c:rich>
          </c:tx>
          <c:layout>
            <c:manualLayout>
              <c:xMode val="edge"/>
              <c:yMode val="edge"/>
              <c:x val="5.0000345351567901E-2"/>
              <c:y val="0.378379560663025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46352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94034785308718"/>
          <c:y val="0.10096230874282465"/>
          <c:w val="0.81208486143921654"/>
          <c:h val="0.7548134510773080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dispRSqr val="0"/>
            <c:dispEq val="1"/>
            <c:trendlineLbl>
              <c:layout>
                <c:manualLayout>
                  <c:x val="3.842406968803129E-2"/>
                  <c:y val="-8.0107700131578335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'Sheet 1'!$D$61:$I$61</c:f>
              <c:numCache>
                <c:formatCode>General</c:formatCode>
                <c:ptCount val="6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</c:numCache>
            </c:numRef>
          </c:xVal>
          <c:yVal>
            <c:numRef>
              <c:f>'Sheet 1'!$D$65:$I$65</c:f>
              <c:numCache>
                <c:formatCode>General</c:formatCode>
                <c:ptCount val="6"/>
                <c:pt idx="0">
                  <c:v>790</c:v>
                </c:pt>
                <c:pt idx="1">
                  <c:v>805</c:v>
                </c:pt>
                <c:pt idx="2">
                  <c:v>815</c:v>
                </c:pt>
                <c:pt idx="3">
                  <c:v>800</c:v>
                </c:pt>
                <c:pt idx="4">
                  <c:v>760</c:v>
                </c:pt>
                <c:pt idx="5">
                  <c:v>720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3F-4B18-9456-7F343A99C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50016"/>
        <c:axId val="77351552"/>
      </c:scatterChart>
      <c:valAx>
        <c:axId val="7735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351552"/>
        <c:crosses val="autoZero"/>
        <c:crossBetween val="midCat"/>
      </c:valAx>
      <c:valAx>
        <c:axId val="77351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3500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46822742474915"/>
          <c:y val="0.1014499334506081"/>
          <c:w val="0.81270903010033435"/>
          <c:h val="0.7536280770616601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dispRSqr val="0"/>
            <c:dispEq val="1"/>
            <c:trendlineLbl>
              <c:layout>
                <c:manualLayout>
                  <c:x val="4.5400679430121375E-2"/>
                  <c:y val="-8.330597580995304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'Sheet 1'!$D$61:$I$61</c:f>
              <c:numCache>
                <c:formatCode>General</c:formatCode>
                <c:ptCount val="6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</c:numCache>
            </c:numRef>
          </c:xVal>
          <c:yVal>
            <c:numRef>
              <c:f>'Sheet 1'!$D$69:$I$69</c:f>
              <c:numCache>
                <c:formatCode>General</c:formatCode>
                <c:ptCount val="6"/>
                <c:pt idx="0">
                  <c:v>640</c:v>
                </c:pt>
                <c:pt idx="1">
                  <c:v>690</c:v>
                </c:pt>
                <c:pt idx="2">
                  <c:v>700</c:v>
                </c:pt>
                <c:pt idx="3">
                  <c:v>705</c:v>
                </c:pt>
                <c:pt idx="4">
                  <c:v>695</c:v>
                </c:pt>
                <c:pt idx="5">
                  <c:v>670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8C-4716-BE7A-5E0CF5B5D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59744"/>
        <c:axId val="77361536"/>
      </c:scatterChart>
      <c:valAx>
        <c:axId val="7735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361536"/>
        <c:crosses val="autoZero"/>
        <c:crossBetween val="midCat"/>
      </c:valAx>
      <c:valAx>
        <c:axId val="77361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3597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289560</xdr:colOff>
      <xdr:row>20</xdr:row>
      <xdr:rowOff>45720</xdr:rowOff>
    </xdr:from>
    <xdr:to>
      <xdr:col>16</xdr:col>
      <xdr:colOff>449580</xdr:colOff>
      <xdr:row>35</xdr:row>
      <xdr:rowOff>15240</xdr:rowOff>
    </xdr:to>
    <xdr:graphicFrame macro="">
      <xdr:nvGraphicFramePr>
        <xdr:cNvPr id="10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365760</xdr:colOff>
      <xdr:row>41</xdr:row>
      <xdr:rowOff>0</xdr:rowOff>
    </xdr:from>
    <xdr:to>
      <xdr:col>16</xdr:col>
      <xdr:colOff>525780</xdr:colOff>
      <xdr:row>56</xdr:row>
      <xdr:rowOff>22860</xdr:rowOff>
    </xdr:to>
    <xdr:graphicFrame macro="">
      <xdr:nvGraphicFramePr>
        <xdr:cNvPr id="10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114300</xdr:colOff>
      <xdr:row>57</xdr:row>
      <xdr:rowOff>15240</xdr:rowOff>
    </xdr:from>
    <xdr:to>
      <xdr:col>19</xdr:col>
      <xdr:colOff>556260</xdr:colOff>
      <xdr:row>66</xdr:row>
      <xdr:rowOff>91440</xdr:rowOff>
    </xdr:to>
    <xdr:graphicFrame macro="">
      <xdr:nvGraphicFramePr>
        <xdr:cNvPr id="105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304800</xdr:colOff>
      <xdr:row>61</xdr:row>
      <xdr:rowOff>83820</xdr:rowOff>
    </xdr:from>
    <xdr:to>
      <xdr:col>23</xdr:col>
      <xdr:colOff>144780</xdr:colOff>
      <xdr:row>70</xdr:row>
      <xdr:rowOff>152400</xdr:rowOff>
    </xdr:to>
    <xdr:graphicFrame macro="">
      <xdr:nvGraphicFramePr>
        <xdr:cNvPr id="105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6"/>
  <sheetViews>
    <sheetView tabSelected="1" workbookViewId="0"/>
  </sheetViews>
  <sheetFormatPr defaultRowHeight="12.75" x14ac:dyDescent="0.2"/>
  <cols>
    <col min="1" max="1" width="2.28515625" customWidth="1"/>
    <col min="2" max="2" width="11.28515625" customWidth="1"/>
    <col min="3" max="7" width="6.7109375" customWidth="1"/>
    <col min="8" max="8" width="7.5703125" customWidth="1"/>
    <col min="9" max="9" width="6.7109375" customWidth="1"/>
    <col min="10" max="10" width="3.5703125" customWidth="1"/>
    <col min="11" max="13" width="6.7109375" customWidth="1"/>
    <col min="14" max="14" width="2.85546875" customWidth="1"/>
    <col min="16" max="16" width="8.140625" customWidth="1"/>
  </cols>
  <sheetData>
    <row r="1" spans="2:2" x14ac:dyDescent="0.2">
      <c r="B1" s="17" t="s">
        <v>55</v>
      </c>
    </row>
    <row r="2" spans="2:2" x14ac:dyDescent="0.2">
      <c r="B2" s="26" t="s">
        <v>56</v>
      </c>
    </row>
    <row r="3" spans="2:2" x14ac:dyDescent="0.2">
      <c r="B3" s="31" t="s">
        <v>76</v>
      </c>
    </row>
    <row r="4" spans="2:2" x14ac:dyDescent="0.2">
      <c r="B4" s="26"/>
    </row>
    <row r="5" spans="2:2" x14ac:dyDescent="0.2">
      <c r="B5" s="26" t="s">
        <v>39</v>
      </c>
    </row>
    <row r="6" spans="2:2" x14ac:dyDescent="0.2">
      <c r="B6" s="26" t="s">
        <v>41</v>
      </c>
    </row>
    <row r="7" spans="2:2" x14ac:dyDescent="0.2">
      <c r="B7" s="26" t="s">
        <v>40</v>
      </c>
    </row>
    <row r="8" spans="2:2" x14ac:dyDescent="0.2">
      <c r="B8" s="26" t="s">
        <v>58</v>
      </c>
    </row>
    <row r="9" spans="2:2" x14ac:dyDescent="0.2">
      <c r="B9" s="26" t="s">
        <v>42</v>
      </c>
    </row>
    <row r="10" spans="2:2" x14ac:dyDescent="0.2">
      <c r="B10" s="26" t="s">
        <v>43</v>
      </c>
    </row>
    <row r="11" spans="2:2" x14ac:dyDescent="0.2">
      <c r="B11" s="26" t="s">
        <v>44</v>
      </c>
    </row>
    <row r="12" spans="2:2" x14ac:dyDescent="0.2">
      <c r="B12" t="s">
        <v>33</v>
      </c>
    </row>
    <row r="13" spans="2:2" x14ac:dyDescent="0.2">
      <c r="B13" s="26" t="s">
        <v>45</v>
      </c>
    </row>
    <row r="14" spans="2:2" x14ac:dyDescent="0.2">
      <c r="B14" s="26" t="s">
        <v>47</v>
      </c>
    </row>
    <row r="15" spans="2:2" x14ac:dyDescent="0.2">
      <c r="B15" s="26" t="s">
        <v>46</v>
      </c>
    </row>
    <row r="16" spans="2:2" x14ac:dyDescent="0.2">
      <c r="B16" s="26" t="s">
        <v>49</v>
      </c>
    </row>
    <row r="17" spans="2:9" x14ac:dyDescent="0.2">
      <c r="B17" s="26" t="s">
        <v>48</v>
      </c>
    </row>
    <row r="18" spans="2:9" x14ac:dyDescent="0.2">
      <c r="B18" s="26" t="s">
        <v>50</v>
      </c>
    </row>
    <row r="19" spans="2:9" x14ac:dyDescent="0.2">
      <c r="B19" s="26" t="s">
        <v>51</v>
      </c>
    </row>
    <row r="20" spans="2:9" x14ac:dyDescent="0.2">
      <c r="B20" t="s">
        <v>34</v>
      </c>
    </row>
    <row r="21" spans="2:9" x14ac:dyDescent="0.2">
      <c r="B21" t="s">
        <v>36</v>
      </c>
    </row>
    <row r="22" spans="2:9" x14ac:dyDescent="0.2">
      <c r="B22" t="s">
        <v>37</v>
      </c>
    </row>
    <row r="23" spans="2:9" x14ac:dyDescent="0.2">
      <c r="B23" s="26" t="s">
        <v>57</v>
      </c>
    </row>
    <row r="25" spans="2:9" x14ac:dyDescent="0.2">
      <c r="C25" s="22" t="s">
        <v>0</v>
      </c>
      <c r="D25" s="22" t="s">
        <v>2</v>
      </c>
      <c r="E25" s="23" t="s">
        <v>1</v>
      </c>
      <c r="G25" s="2"/>
      <c r="H25" s="2"/>
      <c r="I25" s="2"/>
    </row>
    <row r="26" spans="2:9" x14ac:dyDescent="0.2">
      <c r="C26" s="1">
        <v>4</v>
      </c>
      <c r="D26" s="21">
        <v>1</v>
      </c>
      <c r="E26" s="4">
        <v>1</v>
      </c>
      <c r="G26" s="2"/>
      <c r="H26" s="2"/>
      <c r="I26" s="2"/>
    </row>
    <row r="27" spans="2:9" x14ac:dyDescent="0.2">
      <c r="C27" s="1">
        <v>7.5</v>
      </c>
      <c r="D27" s="21">
        <v>2</v>
      </c>
      <c r="E27" s="4">
        <v>4</v>
      </c>
      <c r="G27" s="2"/>
      <c r="H27" s="2"/>
      <c r="I27" s="2"/>
    </row>
    <row r="28" spans="2:9" x14ac:dyDescent="0.2">
      <c r="C28" s="1">
        <v>8</v>
      </c>
      <c r="D28" s="21">
        <v>3</v>
      </c>
      <c r="E28" s="4">
        <v>9</v>
      </c>
      <c r="G28" s="2"/>
      <c r="H28" s="2"/>
      <c r="I28" s="2"/>
    </row>
    <row r="29" spans="2:9" x14ac:dyDescent="0.2">
      <c r="C29" s="1">
        <v>5</v>
      </c>
      <c r="D29" s="21">
        <v>4</v>
      </c>
      <c r="E29" s="4">
        <v>16</v>
      </c>
      <c r="G29" s="2"/>
      <c r="H29" s="2"/>
      <c r="I29" s="2"/>
    </row>
    <row r="30" spans="2:9" x14ac:dyDescent="0.2">
      <c r="C30" s="1">
        <v>2</v>
      </c>
      <c r="D30" s="21">
        <v>5</v>
      </c>
      <c r="E30" s="4">
        <v>25</v>
      </c>
    </row>
    <row r="31" spans="2:9" x14ac:dyDescent="0.2">
      <c r="B31" s="18"/>
      <c r="C31" s="19"/>
      <c r="D31" s="19"/>
    </row>
    <row r="33" spans="2:10" x14ac:dyDescent="0.2">
      <c r="B33" s="17" t="s">
        <v>17</v>
      </c>
      <c r="C33" s="7">
        <f t="array" ref="C33:E37">LINEST(C26:C30,D26:E30,TRUE,TRUE)</f>
        <v>-1.1785714285714284</v>
      </c>
      <c r="D33" s="7">
        <v>6.4214285714285699</v>
      </c>
      <c r="E33" s="7">
        <v>-0.99999999999999645</v>
      </c>
      <c r="F33" s="3" t="s">
        <v>6</v>
      </c>
      <c r="G33" s="6" t="s">
        <v>3</v>
      </c>
      <c r="H33" s="6" t="s">
        <v>4</v>
      </c>
      <c r="I33" s="6" t="s">
        <v>5</v>
      </c>
      <c r="J33" s="5"/>
    </row>
    <row r="34" spans="2:10" x14ac:dyDescent="0.2">
      <c r="C34" s="7">
        <v>0.2007638474650735</v>
      </c>
      <c r="D34" s="7">
        <v>1.2277821384886758</v>
      </c>
      <c r="E34" s="7">
        <v>1.6111220579814143</v>
      </c>
      <c r="F34" s="3" t="s">
        <v>7</v>
      </c>
      <c r="G34" s="6" t="s">
        <v>9</v>
      </c>
      <c r="H34" s="6" t="s">
        <v>10</v>
      </c>
      <c r="I34" s="6" t="s">
        <v>11</v>
      </c>
    </row>
    <row r="35" spans="2:10" x14ac:dyDescent="0.2">
      <c r="C35" s="11">
        <v>0.95449308755760387</v>
      </c>
      <c r="D35" s="7">
        <v>0.75118953286484935</v>
      </c>
      <c r="E35" s="7" t="e">
        <v>#N/A</v>
      </c>
      <c r="G35" s="6" t="s">
        <v>8</v>
      </c>
      <c r="H35" s="6" t="s">
        <v>12</v>
      </c>
      <c r="I35" s="6" t="s">
        <v>19</v>
      </c>
      <c r="J35" s="4"/>
    </row>
    <row r="36" spans="2:10" x14ac:dyDescent="0.2">
      <c r="C36" s="7">
        <v>20.974683544303936</v>
      </c>
      <c r="D36" s="8">
        <v>2</v>
      </c>
      <c r="E36" s="7" t="e">
        <v>#N/A</v>
      </c>
      <c r="G36" s="6" t="s">
        <v>13</v>
      </c>
      <c r="H36" s="6" t="s">
        <v>14</v>
      </c>
      <c r="I36" s="6" t="s">
        <v>19</v>
      </c>
      <c r="J36" s="4"/>
    </row>
    <row r="37" spans="2:10" x14ac:dyDescent="0.2">
      <c r="C37" s="7">
        <v>23.671428571428574</v>
      </c>
      <c r="D37" s="7">
        <v>1.1285714285714212</v>
      </c>
      <c r="E37" s="9" t="e">
        <v>#N/A</v>
      </c>
      <c r="G37" s="6" t="s">
        <v>16</v>
      </c>
      <c r="H37" s="6" t="s">
        <v>15</v>
      </c>
      <c r="I37" s="6" t="s">
        <v>19</v>
      </c>
      <c r="J37" s="4"/>
    </row>
    <row r="39" spans="2:10" x14ac:dyDescent="0.2">
      <c r="B39" s="3" t="s">
        <v>20</v>
      </c>
      <c r="C39" s="10">
        <f>(VAR($C$26:$C$30)-D35^2)/VAR($C$26:$C$30)</f>
        <v>0.90898617511520807</v>
      </c>
      <c r="D39" s="31" t="s">
        <v>38</v>
      </c>
    </row>
    <row r="40" spans="2:10" x14ac:dyDescent="0.2">
      <c r="B40" s="3" t="s">
        <v>20</v>
      </c>
      <c r="C40" s="10">
        <f>1-(COUNT(C26:C30)-1)/D36*(1-C35)</f>
        <v>0.90898617511520774</v>
      </c>
      <c r="D40" s="26" t="s">
        <v>75</v>
      </c>
    </row>
    <row r="41" spans="2:10" x14ac:dyDescent="0.2">
      <c r="B41" s="28" t="s">
        <v>71</v>
      </c>
      <c r="C41" s="10">
        <f>SQRT(C39)</f>
        <v>0.9534076647034091</v>
      </c>
      <c r="D41" s="29" t="s">
        <v>72</v>
      </c>
    </row>
    <row r="42" spans="2:10" x14ac:dyDescent="0.2">
      <c r="B42" s="3" t="s">
        <v>8</v>
      </c>
      <c r="C42" s="10">
        <f>C37/(C37+D37)</f>
        <v>0.95449308755760387</v>
      </c>
      <c r="D42" s="27" t="s">
        <v>63</v>
      </c>
    </row>
    <row r="43" spans="2:10" x14ac:dyDescent="0.2">
      <c r="B43" s="3" t="s">
        <v>59</v>
      </c>
      <c r="C43" s="10">
        <f>SQRT(C42)</f>
        <v>0.97698162089038498</v>
      </c>
      <c r="D43" s="27" t="s">
        <v>62</v>
      </c>
    </row>
    <row r="44" spans="2:10" x14ac:dyDescent="0.2">
      <c r="B44" s="3"/>
      <c r="D44" s="5"/>
    </row>
    <row r="46" spans="2:10" x14ac:dyDescent="0.2">
      <c r="B46" s="17" t="s">
        <v>18</v>
      </c>
      <c r="C46" s="12">
        <f t="array" ref="C46:D50">LINEST(C26:C30,D26:D30,TRUE,TRUE)</f>
        <v>-0.64999999999999991</v>
      </c>
      <c r="D46" s="12">
        <v>7.25</v>
      </c>
      <c r="F46" s="3" t="s">
        <v>6</v>
      </c>
      <c r="G46" s="16" t="s">
        <v>4</v>
      </c>
      <c r="H46" s="16" t="s">
        <v>5</v>
      </c>
    </row>
    <row r="47" spans="2:10" x14ac:dyDescent="0.2">
      <c r="C47" s="13">
        <v>0.828150549920323</v>
      </c>
      <c r="D47" s="13">
        <v>2.7466646440122</v>
      </c>
      <c r="F47" s="3" t="s">
        <v>7</v>
      </c>
      <c r="G47" s="16" t="s">
        <v>10</v>
      </c>
      <c r="H47" s="16" t="s">
        <v>11</v>
      </c>
    </row>
    <row r="48" spans="2:10" x14ac:dyDescent="0.2">
      <c r="C48" s="14">
        <v>0.17036290322580638</v>
      </c>
      <c r="D48" s="13">
        <v>2.6188419832691956</v>
      </c>
      <c r="G48" s="16" t="s">
        <v>8</v>
      </c>
      <c r="H48" s="16" t="s">
        <v>12</v>
      </c>
    </row>
    <row r="49" spans="2:16" x14ac:dyDescent="0.2">
      <c r="C49" s="13">
        <v>0.61603888213851732</v>
      </c>
      <c r="D49" s="15">
        <v>3</v>
      </c>
      <c r="G49" s="16" t="s">
        <v>13</v>
      </c>
      <c r="H49" s="16" t="s">
        <v>14</v>
      </c>
    </row>
    <row r="50" spans="2:16" x14ac:dyDescent="0.2">
      <c r="C50" s="13">
        <v>4.2249999999999979</v>
      </c>
      <c r="D50" s="13">
        <v>20.574999999999999</v>
      </c>
      <c r="G50" s="16" t="s">
        <v>16</v>
      </c>
      <c r="H50" s="16" t="s">
        <v>15</v>
      </c>
    </row>
    <row r="52" spans="2:16" x14ac:dyDescent="0.2">
      <c r="B52" s="3" t="s">
        <v>20</v>
      </c>
      <c r="C52" s="2">
        <f>(VAR($C$26:$C$30)-D48^2)/VAR($C$26:$C$30)</f>
        <v>-0.10618279569892423</v>
      </c>
      <c r="D52" s="31" t="s">
        <v>38</v>
      </c>
    </row>
    <row r="53" spans="2:16" x14ac:dyDescent="0.2">
      <c r="B53" s="3" t="s">
        <v>8</v>
      </c>
      <c r="C53" s="10">
        <f>C50/(C50+D50)</f>
        <v>0.17036290322580638</v>
      </c>
    </row>
    <row r="54" spans="2:16" x14ac:dyDescent="0.2">
      <c r="B54" s="3" t="s">
        <v>60</v>
      </c>
      <c r="C54" s="10">
        <f>CORREL(C26:C30,D26:D30)</f>
        <v>-0.41275041275061919</v>
      </c>
      <c r="D54" s="26" t="s">
        <v>73</v>
      </c>
    </row>
    <row r="55" spans="2:16" x14ac:dyDescent="0.2">
      <c r="B55" s="3" t="s">
        <v>61</v>
      </c>
      <c r="C55" s="10">
        <f>C54^2</f>
        <v>0.17036290322580649</v>
      </c>
    </row>
    <row r="58" spans="2:16" x14ac:dyDescent="0.2">
      <c r="B58" t="s">
        <v>32</v>
      </c>
    </row>
    <row r="59" spans="2:16" x14ac:dyDescent="0.2">
      <c r="B59" s="26" t="s">
        <v>52</v>
      </c>
    </row>
    <row r="61" spans="2:16" x14ac:dyDescent="0.2">
      <c r="B61" t="s">
        <v>35</v>
      </c>
      <c r="C61" s="3" t="s">
        <v>21</v>
      </c>
      <c r="D61">
        <v>20</v>
      </c>
      <c r="E61">
        <v>30</v>
      </c>
      <c r="F61">
        <v>40</v>
      </c>
      <c r="G61">
        <v>50</v>
      </c>
      <c r="H61">
        <v>60</v>
      </c>
      <c r="I61">
        <v>70</v>
      </c>
      <c r="K61" s="3" t="s">
        <v>3</v>
      </c>
      <c r="L61" s="3" t="s">
        <v>4</v>
      </c>
      <c r="M61" s="3" t="s">
        <v>5</v>
      </c>
    </row>
    <row r="62" spans="2:16" x14ac:dyDescent="0.2">
      <c r="C62" s="25" t="s">
        <v>22</v>
      </c>
      <c r="D62" s="24">
        <f t="shared" ref="D62:I62" si="0">D61^2</f>
        <v>400</v>
      </c>
      <c r="E62" s="24">
        <f t="shared" si="0"/>
        <v>900</v>
      </c>
      <c r="F62" s="24">
        <f t="shared" si="0"/>
        <v>1600</v>
      </c>
      <c r="G62" s="24">
        <f t="shared" si="0"/>
        <v>2500</v>
      </c>
      <c r="H62" s="24">
        <f t="shared" si="0"/>
        <v>3600</v>
      </c>
      <c r="I62" s="24">
        <f t="shared" si="0"/>
        <v>4900</v>
      </c>
      <c r="K62" s="3" t="s">
        <v>24</v>
      </c>
      <c r="L62" s="3" t="s">
        <v>25</v>
      </c>
      <c r="M62" s="3" t="s">
        <v>26</v>
      </c>
    </row>
    <row r="63" spans="2:16" x14ac:dyDescent="0.2">
      <c r="K63" s="3" t="s">
        <v>8</v>
      </c>
      <c r="L63" s="3" t="s">
        <v>12</v>
      </c>
      <c r="M63" s="3" t="s">
        <v>19</v>
      </c>
      <c r="O63" s="30" t="s">
        <v>27</v>
      </c>
      <c r="P63" s="30"/>
    </row>
    <row r="64" spans="2:16" x14ac:dyDescent="0.2">
      <c r="B64" s="20" t="s">
        <v>23</v>
      </c>
      <c r="O64" s="4" t="s">
        <v>28</v>
      </c>
      <c r="P64" s="4" t="s">
        <v>29</v>
      </c>
    </row>
    <row r="65" spans="2:16" x14ac:dyDescent="0.2">
      <c r="B65" s="3" t="s">
        <v>30</v>
      </c>
      <c r="D65">
        <v>790</v>
      </c>
      <c r="E65">
        <v>805</v>
      </c>
      <c r="F65">
        <v>815</v>
      </c>
      <c r="G65">
        <v>800</v>
      </c>
      <c r="H65">
        <v>760</v>
      </c>
      <c r="I65">
        <v>720</v>
      </c>
      <c r="K65" s="2">
        <f t="array" ref="K65:M67">LINEST(D65:I65,$D$61:$I$62,1,1)</f>
        <v>-8.4821428571428492E-2</v>
      </c>
      <c r="L65" s="2">
        <v>6.2053571428571352</v>
      </c>
      <c r="M65" s="2">
        <v>698.92857142857156</v>
      </c>
      <c r="O65" s="1">
        <f>-L65/2/K65</f>
        <v>36.578947368421041</v>
      </c>
      <c r="P65" s="1">
        <f>M65+L65*O65+K65*O65^2</f>
        <v>812.42128759398497</v>
      </c>
    </row>
    <row r="66" spans="2:16" x14ac:dyDescent="0.2">
      <c r="K66" s="2">
        <v>8.2317361225829559E-3</v>
      </c>
      <c r="L66" s="2">
        <v>0.75054897708730872</v>
      </c>
      <c r="M66" s="2">
        <v>15.397234489737883</v>
      </c>
    </row>
    <row r="67" spans="2:16" x14ac:dyDescent="0.2">
      <c r="K67" s="2">
        <v>0.98801691729323293</v>
      </c>
      <c r="L67" s="2">
        <v>5.0296738510184937</v>
      </c>
      <c r="M67" s="2" t="e">
        <v>#N/A</v>
      </c>
    </row>
    <row r="68" spans="2:16" x14ac:dyDescent="0.2">
      <c r="K68" s="2"/>
      <c r="L68" s="2"/>
      <c r="M68" s="2"/>
    </row>
    <row r="69" spans="2:16" x14ac:dyDescent="0.2">
      <c r="B69" s="3" t="s">
        <v>31</v>
      </c>
      <c r="D69">
        <v>640</v>
      </c>
      <c r="E69">
        <v>690</v>
      </c>
      <c r="F69">
        <v>700</v>
      </c>
      <c r="G69">
        <v>705</v>
      </c>
      <c r="H69">
        <v>695</v>
      </c>
      <c r="I69">
        <v>670</v>
      </c>
      <c r="K69" s="2">
        <f t="array" ref="K69:M71">LINEST(D69:I69,$D$61:$I$62,1,1)</f>
        <v>-8.1249999999999975E-2</v>
      </c>
      <c r="L69" s="2">
        <v>7.7982142857142822</v>
      </c>
      <c r="M69" s="2">
        <v>520.64285714285722</v>
      </c>
      <c r="O69" s="1">
        <f>-L69/2/K69</f>
        <v>47.989010989010985</v>
      </c>
      <c r="P69" s="1">
        <f>M69+L69*O69+K69*O69^2</f>
        <v>707.75715266875989</v>
      </c>
    </row>
    <row r="70" spans="2:16" x14ac:dyDescent="0.2">
      <c r="K70" s="2">
        <v>9.7235381357584985E-3</v>
      </c>
      <c r="L70" s="2">
        <v>0.88656772918675786</v>
      </c>
      <c r="M70" s="2">
        <v>18.187608849055835</v>
      </c>
    </row>
    <row r="71" spans="2:16" x14ac:dyDescent="0.2">
      <c r="K71" s="2">
        <v>0.96450518754988068</v>
      </c>
      <c r="L71" s="2">
        <v>5.9411799373204195</v>
      </c>
      <c r="M71" s="2" t="e">
        <v>#N/A</v>
      </c>
    </row>
    <row r="75" spans="2:16" x14ac:dyDescent="0.2">
      <c r="B75" s="32" t="s">
        <v>53</v>
      </c>
    </row>
    <row r="76" spans="2:16" x14ac:dyDescent="0.2">
      <c r="B76" s="26" t="s">
        <v>69</v>
      </c>
    </row>
    <row r="77" spans="2:16" x14ac:dyDescent="0.2">
      <c r="B77" s="26" t="s">
        <v>74</v>
      </c>
    </row>
    <row r="78" spans="2:16" x14ac:dyDescent="0.2">
      <c r="B78" s="26" t="s">
        <v>64</v>
      </c>
    </row>
    <row r="79" spans="2:16" x14ac:dyDescent="0.2">
      <c r="B79" s="26" t="s">
        <v>68</v>
      </c>
    </row>
    <row r="80" spans="2:16" x14ac:dyDescent="0.2">
      <c r="B80" s="26" t="s">
        <v>54</v>
      </c>
    </row>
    <row r="81" spans="2:2" x14ac:dyDescent="0.2">
      <c r="B81" s="26" t="s">
        <v>70</v>
      </c>
    </row>
    <row r="82" spans="2:2" x14ac:dyDescent="0.2">
      <c r="B82" s="26" t="s">
        <v>65</v>
      </c>
    </row>
    <row r="83" spans="2:2" x14ac:dyDescent="0.2">
      <c r="B83" t="s">
        <v>66</v>
      </c>
    </row>
    <row r="84" spans="2:2" x14ac:dyDescent="0.2">
      <c r="B84" t="s">
        <v>67</v>
      </c>
    </row>
    <row r="85" spans="2:2" x14ac:dyDescent="0.2">
      <c r="B85" s="26" t="s">
        <v>77</v>
      </c>
    </row>
    <row r="86" spans="2:2" x14ac:dyDescent="0.2">
      <c r="B86" s="26" t="s">
        <v>78</v>
      </c>
    </row>
  </sheetData>
  <mergeCells count="1">
    <mergeCell ref="O63:P63"/>
  </mergeCells>
  <phoneticPr fontId="1" type="noConversion"/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Auckland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Will</cp:lastModifiedBy>
  <dcterms:created xsi:type="dcterms:W3CDTF">2004-07-01T11:14:39Z</dcterms:created>
  <dcterms:modified xsi:type="dcterms:W3CDTF">2020-05-03T21:12:56Z</dcterms:modified>
</cp:coreProperties>
</file>